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sycote/Vintage/Projects/HP-71_FRAM_Articles/"/>
    </mc:Choice>
  </mc:AlternateContent>
  <xr:revisionPtr revIDLastSave="0" documentId="13_ncr:1_{2A3ED0C6-EE54-E14B-8E81-DA17F6EB691D}" xr6:coauthVersionLast="36" xr6:coauthVersionMax="36" xr10:uidLastSave="{00000000-0000-0000-0000-000000000000}"/>
  <bookViews>
    <workbookView xWindow="0" yWindow="460" windowWidth="29040" windowHeight="16440" xr2:uid="{00000000-000D-0000-FFFF-FFFF00000000}"/>
  </bookViews>
  <sheets>
    <sheet name="20210130A" sheetId="1" r:id="rId1"/>
  </sheets>
  <definedNames>
    <definedName name="_xlnm.Print_Area" localSheetId="0">'20210130A'!$A$1:$L$35</definedName>
  </definedNames>
  <calcPr calcId="181029"/>
</workbook>
</file>

<file path=xl/calcChain.xml><?xml version="1.0" encoding="utf-8"?>
<calcChain xmlns="http://schemas.openxmlformats.org/spreadsheetml/2006/main">
  <c r="A33" i="1" l="1"/>
  <c r="A31" i="1"/>
  <c r="A29" i="1"/>
  <c r="A27" i="1"/>
  <c r="A25" i="1"/>
  <c r="A23" i="1"/>
  <c r="A21" i="1"/>
  <c r="A19" i="1"/>
  <c r="A17" i="1"/>
  <c r="A15" i="1"/>
  <c r="A13" i="1"/>
  <c r="A11" i="1"/>
  <c r="A9" i="1"/>
  <c r="A7" i="1"/>
  <c r="A5" i="1"/>
  <c r="A3" i="1"/>
  <c r="I33" i="1" l="1"/>
  <c r="I31" i="1"/>
  <c r="I29" i="1"/>
  <c r="I27" i="1"/>
  <c r="I25" i="1"/>
  <c r="I23" i="1"/>
  <c r="I21" i="1"/>
  <c r="I19" i="1"/>
  <c r="I17" i="1"/>
  <c r="I15" i="1"/>
  <c r="I13" i="1"/>
  <c r="I11" i="1"/>
  <c r="I9" i="1"/>
  <c r="I7" i="1"/>
  <c r="I5" i="1"/>
  <c r="I3" i="1"/>
  <c r="I34" i="1" l="1"/>
  <c r="J33" i="1" s="1"/>
  <c r="I32" i="1"/>
  <c r="J31" i="1" s="1"/>
  <c r="I30" i="1"/>
  <c r="I28" i="1"/>
  <c r="I26" i="1"/>
  <c r="I24" i="1"/>
  <c r="I22" i="1"/>
  <c r="J21" i="1" s="1"/>
  <c r="I20" i="1"/>
  <c r="I18" i="1"/>
  <c r="J17" i="1" s="1"/>
  <c r="I16" i="1"/>
  <c r="I14" i="1"/>
  <c r="I12" i="1"/>
  <c r="J11" i="1" s="1"/>
  <c r="I10" i="1"/>
  <c r="I8" i="1"/>
  <c r="J7" i="1" s="1"/>
  <c r="I6" i="1"/>
  <c r="I4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J27" i="1"/>
  <c r="J25" i="1"/>
  <c r="J23" i="1"/>
  <c r="J13" i="1" l="1"/>
  <c r="J29" i="1"/>
  <c r="J5" i="1"/>
  <c r="J15" i="1"/>
  <c r="J19" i="1"/>
  <c r="J9" i="1"/>
  <c r="J3" i="1"/>
  <c r="I35" i="1" l="1"/>
</calcChain>
</file>

<file path=xl/sharedStrings.xml><?xml version="1.0" encoding="utf-8"?>
<sst xmlns="http://schemas.openxmlformats.org/spreadsheetml/2006/main" count="62" uniqueCount="17">
  <si>
    <t>FRAM71 &amp; FRAM71B Configuration Sheet</t>
  </si>
  <si>
    <t>CHIP</t>
  </si>
  <si>
    <t>Enable</t>
  </si>
  <si>
    <t>Type</t>
  </si>
  <si>
    <t>Size</t>
  </si>
  <si>
    <t>LCIM</t>
  </si>
  <si>
    <t>Comment</t>
  </si>
  <si>
    <t>RAM</t>
  </si>
  <si>
    <t>CONF</t>
  </si>
  <si>
    <t>F-BLOCK</t>
  </si>
  <si>
    <t xml:space="preserve">Configuration : </t>
  </si>
  <si>
    <t>Port</t>
  </si>
  <si>
    <t>F-Block</t>
  </si>
  <si>
    <t>C.Addr</t>
  </si>
  <si>
    <t>C.Type</t>
  </si>
  <si>
    <t>C.Value</t>
  </si>
  <si>
    <t>Config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</si>
</sst>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indexed="8"/>
      <name val="Courier"/>
    </font>
    <font>
      <sz val="10"/>
      <color indexed="8"/>
      <name val="Courier"/>
      <family val="1"/>
    </font>
    <font>
      <b/>
      <sz val="10"/>
      <color indexed="8"/>
      <name val="Courier"/>
      <family val="1"/>
    </font>
    <font>
      <sz val="20"/>
      <color indexed="8"/>
      <name val="Courier"/>
      <family val="1"/>
    </font>
    <font>
      <sz val="10"/>
      <color theme="0"/>
      <name val="Courier"/>
      <family val="1"/>
    </font>
    <font>
      <sz val="10"/>
      <color theme="5" tint="0.79998168889431442"/>
      <name val="Courier"/>
      <family val="1"/>
    </font>
  </fonts>
  <fills count="7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theme="2"/>
        <bgColor indexed="64"/>
      </patternFill>
    </fill>
    <fill>
      <patternFill patternType="solid">
        <fgColor rgb="FFDCDCDC"/>
        <bgColor indexed="64"/>
      </patternFill>
    </fill>
  </fills>
  <borders count="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3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2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/>
    </xf>
    <xf numFmtId="49" fontId="2" fillId="5" borderId="5" xfId="0" applyNumberFormat="1" applyFont="1" applyFill="1" applyBorder="1" applyAlignment="1">
      <alignment horizontal="right" vertical="center"/>
    </xf>
    <xf numFmtId="0" fontId="2" fillId="5" borderId="2" xfId="0" applyFont="1" applyFill="1" applyBorder="1" applyAlignment="1">
      <alignment vertical="top"/>
    </xf>
    <xf numFmtId="49" fontId="2" fillId="5" borderId="2" xfId="0" applyNumberFormat="1" applyFont="1" applyFill="1" applyBorder="1" applyAlignment="1">
      <alignment horizontal="right" vertical="center"/>
    </xf>
    <xf numFmtId="0" fontId="2" fillId="5" borderId="2" xfId="0" applyNumberFormat="1" applyFont="1" applyFill="1" applyBorder="1" applyAlignment="1">
      <alignment horizontal="left" vertical="center"/>
    </xf>
    <xf numFmtId="0" fontId="2" fillId="5" borderId="2" xfId="0" applyNumberFormat="1" applyFont="1" applyFill="1" applyBorder="1" applyAlignment="1">
      <alignment vertical="top"/>
    </xf>
    <xf numFmtId="0" fontId="2" fillId="5" borderId="6" xfId="0" applyNumberFormat="1" applyFont="1" applyFill="1" applyBorder="1" applyAlignment="1">
      <alignment vertical="top"/>
    </xf>
    <xf numFmtId="0" fontId="0" fillId="0" borderId="0" xfId="0" applyNumberFormat="1" applyFont="1" applyBorder="1" applyAlignment="1">
      <alignment vertical="top" wrapText="1"/>
    </xf>
    <xf numFmtId="0" fontId="1" fillId="3" borderId="3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vertical="top"/>
    </xf>
    <xf numFmtId="0" fontId="1" fillId="4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0" fontId="5" fillId="3" borderId="3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vertical="top"/>
    </xf>
    <xf numFmtId="0" fontId="4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top"/>
    </xf>
    <xf numFmtId="49" fontId="1" fillId="3" borderId="3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top"/>
    </xf>
    <xf numFmtId="0" fontId="3" fillId="0" borderId="2" xfId="0" applyFont="1" applyBorder="1" applyAlignment="1">
      <alignment horizontal="center" vertical="center"/>
    </xf>
    <xf numFmtId="0" fontId="5" fillId="3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BFBFBF"/>
      <rgbColor rgb="FFDBDBDB"/>
      <rgbColor rgb="FFB9FEFF"/>
      <rgbColor rgb="FFFEFFFE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CDC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B$3" lockText="1" noThreeD="1"/>
</file>

<file path=xl/ctrlProps/ctrlProp10.xml><?xml version="1.0" encoding="utf-8"?>
<formControlPr xmlns="http://schemas.microsoft.com/office/spreadsheetml/2009/9/main" objectType="CheckBox" fmlaLink="$B$19" lockText="1" noThreeD="1"/>
</file>

<file path=xl/ctrlProps/ctrlProp11.xml><?xml version="1.0" encoding="utf-8"?>
<formControlPr xmlns="http://schemas.microsoft.com/office/spreadsheetml/2009/9/main" objectType="CheckBox" fmlaLink="$B$21" lockText="1" noThreeD="1"/>
</file>

<file path=xl/ctrlProps/ctrlProp12.xml><?xml version="1.0" encoding="utf-8"?>
<formControlPr xmlns="http://schemas.microsoft.com/office/spreadsheetml/2009/9/main" objectType="CheckBox" fmlaLink="$B$23" lockText="1" noThreeD="1"/>
</file>

<file path=xl/ctrlProps/ctrlProp13.xml><?xml version="1.0" encoding="utf-8"?>
<formControlPr xmlns="http://schemas.microsoft.com/office/spreadsheetml/2009/9/main" objectType="CheckBox" fmlaLink="$B$25" lockText="1" noThreeD="1"/>
</file>

<file path=xl/ctrlProps/ctrlProp14.xml><?xml version="1.0" encoding="utf-8"?>
<formControlPr xmlns="http://schemas.microsoft.com/office/spreadsheetml/2009/9/main" objectType="CheckBox" fmlaLink="$B$27" lockText="1" noThreeD="1"/>
</file>

<file path=xl/ctrlProps/ctrlProp15.xml><?xml version="1.0" encoding="utf-8"?>
<formControlPr xmlns="http://schemas.microsoft.com/office/spreadsheetml/2009/9/main" objectType="CheckBox" fmlaLink="$B$29" lockText="1" noThreeD="1"/>
</file>

<file path=xl/ctrlProps/ctrlProp16.xml><?xml version="1.0" encoding="utf-8"?>
<formControlPr xmlns="http://schemas.microsoft.com/office/spreadsheetml/2009/9/main" objectType="CheckBox" fmlaLink="$B$31" lockText="1" noThreeD="1"/>
</file>

<file path=xl/ctrlProps/ctrlProp17.xml><?xml version="1.0" encoding="utf-8"?>
<formControlPr xmlns="http://schemas.microsoft.com/office/spreadsheetml/2009/9/main" objectType="CheckBox" fmlaLink="$B$33" lockText="1" noThreeD="1"/>
</file>

<file path=xl/ctrlProps/ctrlProp18.xml><?xml version="1.0" encoding="utf-8"?>
<formControlPr xmlns="http://schemas.microsoft.com/office/spreadsheetml/2009/9/main" objectType="CheckBox" fmlaLink="$C$5" lockText="1" noThreeD="1"/>
</file>

<file path=xl/ctrlProps/ctrlProp19.xml><?xml version="1.0" encoding="utf-8"?>
<formControlPr xmlns="http://schemas.microsoft.com/office/spreadsheetml/2009/9/main" objectType="CheckBox" fmlaLink="$C$7" lockText="1" noThreeD="1"/>
</file>

<file path=xl/ctrlProps/ctrlProp2.xml><?xml version="1.0" encoding="utf-8"?>
<formControlPr xmlns="http://schemas.microsoft.com/office/spreadsheetml/2009/9/main" objectType="CheckBox" fmlaLink="$C$3" lockText="1" noThreeD="1"/>
</file>

<file path=xl/ctrlProps/ctrlProp20.xml><?xml version="1.0" encoding="utf-8"?>
<formControlPr xmlns="http://schemas.microsoft.com/office/spreadsheetml/2009/9/main" objectType="CheckBox" fmlaLink="$C$9" lockText="1" noThreeD="1"/>
</file>

<file path=xl/ctrlProps/ctrlProp21.xml><?xml version="1.0" encoding="utf-8"?>
<formControlPr xmlns="http://schemas.microsoft.com/office/spreadsheetml/2009/9/main" objectType="CheckBox" fmlaLink="$C$11" lockText="1" noThreeD="1"/>
</file>

<file path=xl/ctrlProps/ctrlProp22.xml><?xml version="1.0" encoding="utf-8"?>
<formControlPr xmlns="http://schemas.microsoft.com/office/spreadsheetml/2009/9/main" objectType="CheckBox" fmlaLink="$C$13" lockText="1" noThreeD="1"/>
</file>

<file path=xl/ctrlProps/ctrlProp23.xml><?xml version="1.0" encoding="utf-8"?>
<formControlPr xmlns="http://schemas.microsoft.com/office/spreadsheetml/2009/9/main" objectType="CheckBox" fmlaLink="$C$15" lockText="1" noThreeD="1"/>
</file>

<file path=xl/ctrlProps/ctrlProp24.xml><?xml version="1.0" encoding="utf-8"?>
<formControlPr xmlns="http://schemas.microsoft.com/office/spreadsheetml/2009/9/main" objectType="CheckBox" fmlaLink="$C$17" lockText="1" noThreeD="1"/>
</file>

<file path=xl/ctrlProps/ctrlProp25.xml><?xml version="1.0" encoding="utf-8"?>
<formControlPr xmlns="http://schemas.microsoft.com/office/spreadsheetml/2009/9/main" objectType="CheckBox" fmlaLink="$C$19" lockText="1" noThreeD="1"/>
</file>

<file path=xl/ctrlProps/ctrlProp26.xml><?xml version="1.0" encoding="utf-8"?>
<formControlPr xmlns="http://schemas.microsoft.com/office/spreadsheetml/2009/9/main" objectType="CheckBox" fmlaLink="$C$21" lockText="1" noThreeD="1"/>
</file>

<file path=xl/ctrlProps/ctrlProp27.xml><?xml version="1.0" encoding="utf-8"?>
<formControlPr xmlns="http://schemas.microsoft.com/office/spreadsheetml/2009/9/main" objectType="CheckBox" fmlaLink="$C$23" lockText="1" noThreeD="1"/>
</file>

<file path=xl/ctrlProps/ctrlProp28.xml><?xml version="1.0" encoding="utf-8"?>
<formControlPr xmlns="http://schemas.microsoft.com/office/spreadsheetml/2009/9/main" objectType="CheckBox" fmlaLink="$C$25" lockText="1" noThreeD="1"/>
</file>

<file path=xl/ctrlProps/ctrlProp29.xml><?xml version="1.0" encoding="utf-8"?>
<formControlPr xmlns="http://schemas.microsoft.com/office/spreadsheetml/2009/9/main" objectType="CheckBox" fmlaLink="$C$27" lockText="1" noThreeD="1"/>
</file>

<file path=xl/ctrlProps/ctrlProp3.xml><?xml version="1.0" encoding="utf-8"?>
<formControlPr xmlns="http://schemas.microsoft.com/office/spreadsheetml/2009/9/main" objectType="CheckBox" fmlaLink="$B$5" lockText="1" noThreeD="1"/>
</file>

<file path=xl/ctrlProps/ctrlProp30.xml><?xml version="1.0" encoding="utf-8"?>
<formControlPr xmlns="http://schemas.microsoft.com/office/spreadsheetml/2009/9/main" objectType="CheckBox" fmlaLink="$C$29" lockText="1" noThreeD="1"/>
</file>

<file path=xl/ctrlProps/ctrlProp31.xml><?xml version="1.0" encoding="utf-8"?>
<formControlPr xmlns="http://schemas.microsoft.com/office/spreadsheetml/2009/9/main" objectType="CheckBox" fmlaLink="$C$31" lockText="1" noThreeD="1"/>
</file>

<file path=xl/ctrlProps/ctrlProp32.xml><?xml version="1.0" encoding="utf-8"?>
<formControlPr xmlns="http://schemas.microsoft.com/office/spreadsheetml/2009/9/main" objectType="CheckBox" fmlaLink="$C$33" lockText="1" noThreeD="1"/>
</file>

<file path=xl/ctrlProps/ctrlProp4.xml><?xml version="1.0" encoding="utf-8"?>
<formControlPr xmlns="http://schemas.microsoft.com/office/spreadsheetml/2009/9/main" objectType="CheckBox" fmlaLink="$B$7" lockText="1" noThreeD="1"/>
</file>

<file path=xl/ctrlProps/ctrlProp5.xml><?xml version="1.0" encoding="utf-8"?>
<formControlPr xmlns="http://schemas.microsoft.com/office/spreadsheetml/2009/9/main" objectType="CheckBox" fmlaLink="$B$9" lockText="1" noThreeD="1"/>
</file>

<file path=xl/ctrlProps/ctrlProp6.xml><?xml version="1.0" encoding="utf-8"?>
<formControlPr xmlns="http://schemas.microsoft.com/office/spreadsheetml/2009/9/main" objectType="CheckBox" fmlaLink="$B$11" lockText="1" noThreeD="1"/>
</file>

<file path=xl/ctrlProps/ctrlProp7.xml><?xml version="1.0" encoding="utf-8"?>
<formControlPr xmlns="http://schemas.microsoft.com/office/spreadsheetml/2009/9/main" objectType="CheckBox" fmlaLink="$B$13" lockText="1" noThreeD="1"/>
</file>

<file path=xl/ctrlProps/ctrlProp8.xml><?xml version="1.0" encoding="utf-8"?>
<formControlPr xmlns="http://schemas.microsoft.com/office/spreadsheetml/2009/9/main" objectType="CheckBox" fmlaLink="$B$15" lockText="1" noThreeD="1"/>
</file>

<file path=xl/ctrlProps/ctrlProp9.xml><?xml version="1.0" encoding="utf-8"?>
<formControlPr xmlns="http://schemas.microsoft.com/office/spreadsheetml/2009/9/main" objectType="CheckBox" fmlaLink="$B$1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2</xdr:row>
          <xdr:rowOff>114300</xdr:rowOff>
        </xdr:from>
        <xdr:to>
          <xdr:col>1</xdr:col>
          <xdr:colOff>508000</xdr:colOff>
          <xdr:row>3</xdr:row>
          <xdr:rowOff>114300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215900</xdr:colOff>
          <xdr:row>2</xdr:row>
          <xdr:rowOff>127000</xdr:rowOff>
        </xdr:from>
        <xdr:to>
          <xdr:col>2</xdr:col>
          <xdr:colOff>482600</xdr:colOff>
          <xdr:row>3</xdr:row>
          <xdr:rowOff>88900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4</xdr:row>
          <xdr:rowOff>114300</xdr:rowOff>
        </xdr:from>
        <xdr:to>
          <xdr:col>1</xdr:col>
          <xdr:colOff>508000</xdr:colOff>
          <xdr:row>5</xdr:row>
          <xdr:rowOff>114300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6</xdr:row>
          <xdr:rowOff>114300</xdr:rowOff>
        </xdr:from>
        <xdr:to>
          <xdr:col>1</xdr:col>
          <xdr:colOff>508000</xdr:colOff>
          <xdr:row>7</xdr:row>
          <xdr:rowOff>114300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8</xdr:row>
          <xdr:rowOff>114300</xdr:rowOff>
        </xdr:from>
        <xdr:to>
          <xdr:col>1</xdr:col>
          <xdr:colOff>508000</xdr:colOff>
          <xdr:row>9</xdr:row>
          <xdr:rowOff>114300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10</xdr:row>
          <xdr:rowOff>114300</xdr:rowOff>
        </xdr:from>
        <xdr:to>
          <xdr:col>1</xdr:col>
          <xdr:colOff>508000</xdr:colOff>
          <xdr:row>11</xdr:row>
          <xdr:rowOff>114300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12</xdr:row>
          <xdr:rowOff>114300</xdr:rowOff>
        </xdr:from>
        <xdr:to>
          <xdr:col>1</xdr:col>
          <xdr:colOff>508000</xdr:colOff>
          <xdr:row>13</xdr:row>
          <xdr:rowOff>114300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14</xdr:row>
          <xdr:rowOff>114300</xdr:rowOff>
        </xdr:from>
        <xdr:to>
          <xdr:col>1</xdr:col>
          <xdr:colOff>508000</xdr:colOff>
          <xdr:row>15</xdr:row>
          <xdr:rowOff>114300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16</xdr:row>
          <xdr:rowOff>114300</xdr:rowOff>
        </xdr:from>
        <xdr:to>
          <xdr:col>1</xdr:col>
          <xdr:colOff>508000</xdr:colOff>
          <xdr:row>17</xdr:row>
          <xdr:rowOff>114300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18</xdr:row>
          <xdr:rowOff>114300</xdr:rowOff>
        </xdr:from>
        <xdr:to>
          <xdr:col>1</xdr:col>
          <xdr:colOff>508000</xdr:colOff>
          <xdr:row>19</xdr:row>
          <xdr:rowOff>114300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20</xdr:row>
          <xdr:rowOff>114300</xdr:rowOff>
        </xdr:from>
        <xdr:to>
          <xdr:col>1</xdr:col>
          <xdr:colOff>508000</xdr:colOff>
          <xdr:row>21</xdr:row>
          <xdr:rowOff>114300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22</xdr:row>
          <xdr:rowOff>114300</xdr:rowOff>
        </xdr:from>
        <xdr:to>
          <xdr:col>1</xdr:col>
          <xdr:colOff>508000</xdr:colOff>
          <xdr:row>23</xdr:row>
          <xdr:rowOff>114300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24</xdr:row>
          <xdr:rowOff>114300</xdr:rowOff>
        </xdr:from>
        <xdr:to>
          <xdr:col>1</xdr:col>
          <xdr:colOff>508000</xdr:colOff>
          <xdr:row>25</xdr:row>
          <xdr:rowOff>114300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26</xdr:row>
          <xdr:rowOff>114300</xdr:rowOff>
        </xdr:from>
        <xdr:to>
          <xdr:col>1</xdr:col>
          <xdr:colOff>508000</xdr:colOff>
          <xdr:row>27</xdr:row>
          <xdr:rowOff>114300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28</xdr:row>
          <xdr:rowOff>114300</xdr:rowOff>
        </xdr:from>
        <xdr:to>
          <xdr:col>1</xdr:col>
          <xdr:colOff>508000</xdr:colOff>
          <xdr:row>29</xdr:row>
          <xdr:rowOff>114300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30</xdr:row>
          <xdr:rowOff>114300</xdr:rowOff>
        </xdr:from>
        <xdr:to>
          <xdr:col>1</xdr:col>
          <xdr:colOff>508000</xdr:colOff>
          <xdr:row>31</xdr:row>
          <xdr:rowOff>114300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32</xdr:row>
          <xdr:rowOff>114300</xdr:rowOff>
        </xdr:from>
        <xdr:to>
          <xdr:col>1</xdr:col>
          <xdr:colOff>508000</xdr:colOff>
          <xdr:row>33</xdr:row>
          <xdr:rowOff>114300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215900</xdr:colOff>
          <xdr:row>4</xdr:row>
          <xdr:rowOff>127000</xdr:rowOff>
        </xdr:from>
        <xdr:to>
          <xdr:col>2</xdr:col>
          <xdr:colOff>482600</xdr:colOff>
          <xdr:row>5</xdr:row>
          <xdr:rowOff>88900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215900</xdr:colOff>
          <xdr:row>6</xdr:row>
          <xdr:rowOff>127000</xdr:rowOff>
        </xdr:from>
        <xdr:to>
          <xdr:col>2</xdr:col>
          <xdr:colOff>482600</xdr:colOff>
          <xdr:row>7</xdr:row>
          <xdr:rowOff>88900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215900</xdr:colOff>
          <xdr:row>8</xdr:row>
          <xdr:rowOff>127000</xdr:rowOff>
        </xdr:from>
        <xdr:to>
          <xdr:col>2</xdr:col>
          <xdr:colOff>482600</xdr:colOff>
          <xdr:row>9</xdr:row>
          <xdr:rowOff>88900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215900</xdr:colOff>
          <xdr:row>10</xdr:row>
          <xdr:rowOff>127000</xdr:rowOff>
        </xdr:from>
        <xdr:to>
          <xdr:col>2</xdr:col>
          <xdr:colOff>482600</xdr:colOff>
          <xdr:row>11</xdr:row>
          <xdr:rowOff>88900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215900</xdr:colOff>
          <xdr:row>12</xdr:row>
          <xdr:rowOff>127000</xdr:rowOff>
        </xdr:from>
        <xdr:to>
          <xdr:col>2</xdr:col>
          <xdr:colOff>482600</xdr:colOff>
          <xdr:row>13</xdr:row>
          <xdr:rowOff>88900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215900</xdr:colOff>
          <xdr:row>14</xdr:row>
          <xdr:rowOff>127000</xdr:rowOff>
        </xdr:from>
        <xdr:to>
          <xdr:col>2</xdr:col>
          <xdr:colOff>482600</xdr:colOff>
          <xdr:row>15</xdr:row>
          <xdr:rowOff>88900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215900</xdr:colOff>
          <xdr:row>16</xdr:row>
          <xdr:rowOff>127000</xdr:rowOff>
        </xdr:from>
        <xdr:to>
          <xdr:col>2</xdr:col>
          <xdr:colOff>482600</xdr:colOff>
          <xdr:row>17</xdr:row>
          <xdr:rowOff>88900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215900</xdr:colOff>
          <xdr:row>18</xdr:row>
          <xdr:rowOff>127000</xdr:rowOff>
        </xdr:from>
        <xdr:to>
          <xdr:col>2</xdr:col>
          <xdr:colOff>482600</xdr:colOff>
          <xdr:row>19</xdr:row>
          <xdr:rowOff>88900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215900</xdr:colOff>
          <xdr:row>20</xdr:row>
          <xdr:rowOff>127000</xdr:rowOff>
        </xdr:from>
        <xdr:to>
          <xdr:col>2</xdr:col>
          <xdr:colOff>482600</xdr:colOff>
          <xdr:row>21</xdr:row>
          <xdr:rowOff>88900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215900</xdr:colOff>
          <xdr:row>22</xdr:row>
          <xdr:rowOff>127000</xdr:rowOff>
        </xdr:from>
        <xdr:to>
          <xdr:col>2</xdr:col>
          <xdr:colOff>482600</xdr:colOff>
          <xdr:row>23</xdr:row>
          <xdr:rowOff>88900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215900</xdr:colOff>
          <xdr:row>24</xdr:row>
          <xdr:rowOff>127000</xdr:rowOff>
        </xdr:from>
        <xdr:to>
          <xdr:col>2</xdr:col>
          <xdr:colOff>482600</xdr:colOff>
          <xdr:row>25</xdr:row>
          <xdr:rowOff>88900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215900</xdr:colOff>
          <xdr:row>26</xdr:row>
          <xdr:rowOff>127000</xdr:rowOff>
        </xdr:from>
        <xdr:to>
          <xdr:col>2</xdr:col>
          <xdr:colOff>482600</xdr:colOff>
          <xdr:row>27</xdr:row>
          <xdr:rowOff>88900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215900</xdr:colOff>
          <xdr:row>28</xdr:row>
          <xdr:rowOff>127000</xdr:rowOff>
        </xdr:from>
        <xdr:to>
          <xdr:col>2</xdr:col>
          <xdr:colOff>482600</xdr:colOff>
          <xdr:row>29</xdr:row>
          <xdr:rowOff>88900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215900</xdr:colOff>
          <xdr:row>30</xdr:row>
          <xdr:rowOff>127000</xdr:rowOff>
        </xdr:from>
        <xdr:to>
          <xdr:col>2</xdr:col>
          <xdr:colOff>482600</xdr:colOff>
          <xdr:row>31</xdr:row>
          <xdr:rowOff>88900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215900</xdr:colOff>
          <xdr:row>32</xdr:row>
          <xdr:rowOff>127000</xdr:rowOff>
        </xdr:from>
        <xdr:to>
          <xdr:col>2</xdr:col>
          <xdr:colOff>482600</xdr:colOff>
          <xdr:row>33</xdr:row>
          <xdr:rowOff>88900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Courier"/>
        <a:ea typeface="Courier"/>
        <a:cs typeface="Courier"/>
      </a:majorFont>
      <a:minorFont>
        <a:latin typeface="Courier"/>
        <a:ea typeface="Courier"/>
        <a:cs typeface="Courier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1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Courier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Courier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5"/>
  <sheetViews>
    <sheetView showGridLines="0" tabSelected="1" zoomScale="87" zoomScaleNormal="87" workbookViewId="0">
      <pane xSplit="1" ySplit="2" topLeftCell="B3" activePane="bottomRight" state="frozen"/>
      <selection pane="topRight"/>
      <selection pane="bottomLeft"/>
      <selection pane="bottomRight" sqref="A1:L1"/>
    </sheetView>
  </sheetViews>
  <sheetFormatPr baseColWidth="10" defaultColWidth="16.33203125" defaultRowHeight="20" customHeight="1" x14ac:dyDescent="0.15"/>
  <cols>
    <col min="1" max="10" width="8.83203125" style="1" customWidth="1"/>
    <col min="11" max="11" width="41.33203125" style="1" customWidth="1"/>
    <col min="12" max="12" width="14.6640625" style="1" customWidth="1"/>
    <col min="13" max="13" width="16.33203125" style="1" customWidth="1"/>
    <col min="14" max="16384" width="16.33203125" style="1"/>
  </cols>
  <sheetData>
    <row r="1" spans="1:13" ht="28" customHeight="1" x14ac:dyDescent="0.1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14"/>
    </row>
    <row r="2" spans="1:13" ht="24" customHeight="1" x14ac:dyDescent="0.15">
      <c r="A2" s="6" t="s">
        <v>1</v>
      </c>
      <c r="B2" s="6" t="s">
        <v>2</v>
      </c>
      <c r="C2" s="6" t="s">
        <v>5</v>
      </c>
      <c r="D2" s="6" t="s">
        <v>3</v>
      </c>
      <c r="E2" s="6" t="s">
        <v>4</v>
      </c>
      <c r="F2" s="6" t="s">
        <v>12</v>
      </c>
      <c r="G2" s="6" t="s">
        <v>13</v>
      </c>
      <c r="H2" s="7" t="s">
        <v>14</v>
      </c>
      <c r="I2" s="6" t="s">
        <v>15</v>
      </c>
      <c r="J2" s="6" t="s">
        <v>16</v>
      </c>
      <c r="K2" s="6" t="s">
        <v>6</v>
      </c>
      <c r="L2" s="6" t="s">
        <v>11</v>
      </c>
    </row>
    <row r="3" spans="1:13" ht="18" customHeight="1" x14ac:dyDescent="0.15">
      <c r="A3" s="28" t="str">
        <f>DEC2HEX(0,1)</f>
        <v>0</v>
      </c>
      <c r="B3" s="22" t="b">
        <v>0</v>
      </c>
      <c r="C3" s="22" t="b">
        <v>0</v>
      </c>
      <c r="D3" s="26" t="s">
        <v>7</v>
      </c>
      <c r="E3" s="15">
        <v>32</v>
      </c>
      <c r="F3" s="15">
        <v>0</v>
      </c>
      <c r="G3" s="2" t="str">
        <f>DEC2HEX(180224)</f>
        <v>2C000</v>
      </c>
      <c r="H3" s="3" t="s">
        <v>8</v>
      </c>
      <c r="I3" s="2" t="str">
        <f>DEC2HEX(IF($B3,IF($C3,8,0)+IF($D3="ROM",4,0)+IF($E3=32,1,IF($E3=16,2,IF($E3=8,3,0))),0),1)</f>
        <v>0</v>
      </c>
      <c r="J3" s="21" t="str">
        <f>IF($B3,CONCATENATE($I3,$I4),"")</f>
        <v/>
      </c>
      <c r="K3" s="4"/>
      <c r="L3" s="19"/>
    </row>
    <row r="4" spans="1:13" ht="18" customHeight="1" x14ac:dyDescent="0.15">
      <c r="A4" s="29"/>
      <c r="B4" s="31"/>
      <c r="C4" s="23"/>
      <c r="D4" s="32"/>
      <c r="E4" s="16"/>
      <c r="F4" s="16"/>
      <c r="G4" s="2" t="str">
        <f>DEC2HEX(180225)</f>
        <v>2C001</v>
      </c>
      <c r="H4" s="3" t="s">
        <v>9</v>
      </c>
      <c r="I4" s="2" t="str">
        <f>DEC2HEX(TEXT(IF($B3,$F3,0),"0"),1)</f>
        <v>0</v>
      </c>
      <c r="J4" s="16"/>
      <c r="K4" s="4"/>
      <c r="L4" s="16"/>
    </row>
    <row r="5" spans="1:13" ht="18" customHeight="1" x14ac:dyDescent="0.15">
      <c r="A5" s="28" t="str">
        <f>DEC2HEX(1,1)</f>
        <v>1</v>
      </c>
      <c r="B5" s="24" t="b">
        <v>0</v>
      </c>
      <c r="C5" s="24" t="b">
        <v>0</v>
      </c>
      <c r="D5" s="27" t="s">
        <v>7</v>
      </c>
      <c r="E5" s="18">
        <v>32</v>
      </c>
      <c r="F5" s="17">
        <v>0</v>
      </c>
      <c r="G5" s="2" t="str">
        <f>DEC2HEX(180226)</f>
        <v>2C002</v>
      </c>
      <c r="H5" s="3" t="s">
        <v>8</v>
      </c>
      <c r="I5" s="2" t="str">
        <f>DEC2HEX(IF($B5,IF($C5,8,0)+IF($D5="ROM",4,0)+IF($E5=32,1,IF($E5=16,2,IF($E5=8,3,0))),0),1)</f>
        <v>0</v>
      </c>
      <c r="J5" s="21" t="str">
        <f>IF($B5,CONCATENATE($I5,$I6),"")</f>
        <v/>
      </c>
      <c r="K5" s="5"/>
      <c r="L5" s="20"/>
    </row>
    <row r="6" spans="1:13" ht="18" customHeight="1" x14ac:dyDescent="0.15">
      <c r="A6" s="29"/>
      <c r="B6" s="25"/>
      <c r="C6" s="25"/>
      <c r="D6" s="16"/>
      <c r="E6" s="16"/>
      <c r="F6" s="16"/>
      <c r="G6" s="2" t="str">
        <f>DEC2HEX(180227)</f>
        <v>2C003</v>
      </c>
      <c r="H6" s="3" t="s">
        <v>9</v>
      </c>
      <c r="I6" s="2" t="str">
        <f>DEC2HEX(TEXT(IF($B5,$F5,0),"0"),1)</f>
        <v>0</v>
      </c>
      <c r="J6" s="16"/>
      <c r="K6" s="5"/>
      <c r="L6" s="16"/>
    </row>
    <row r="7" spans="1:13" ht="18" customHeight="1" x14ac:dyDescent="0.15">
      <c r="A7" s="28" t="str">
        <f>DEC2HEX(2,1)</f>
        <v>2</v>
      </c>
      <c r="B7" s="22" t="b">
        <v>0</v>
      </c>
      <c r="C7" s="22" t="b">
        <v>0</v>
      </c>
      <c r="D7" s="26" t="s">
        <v>7</v>
      </c>
      <c r="E7" s="15">
        <v>32</v>
      </c>
      <c r="F7" s="15">
        <v>0</v>
      </c>
      <c r="G7" s="2" t="str">
        <f>DEC2HEX(180228)</f>
        <v>2C004</v>
      </c>
      <c r="H7" s="3" t="s">
        <v>8</v>
      </c>
      <c r="I7" s="2" t="str">
        <f>DEC2HEX(IF($B7,IF($C7,8,0)+IF($D7="ROM",4,0)+IF($E7=32,1,IF($E7=16,2,IF($E7=8,3,0))),0),1)</f>
        <v>0</v>
      </c>
      <c r="J7" s="21" t="str">
        <f>IF($B7,CONCATENATE($I7,$I8),"")</f>
        <v/>
      </c>
      <c r="K7" s="4"/>
      <c r="L7" s="19"/>
    </row>
    <row r="8" spans="1:13" ht="18" customHeight="1" x14ac:dyDescent="0.15">
      <c r="A8" s="29"/>
      <c r="B8" s="23"/>
      <c r="C8" s="23"/>
      <c r="D8" s="16"/>
      <c r="E8" s="16"/>
      <c r="F8" s="16"/>
      <c r="G8" s="2" t="str">
        <f>DEC2HEX(180229)</f>
        <v>2C005</v>
      </c>
      <c r="H8" s="3" t="s">
        <v>9</v>
      </c>
      <c r="I8" s="2" t="str">
        <f>DEC2HEX(TEXT(IF($B7,$F7,0),"0"),1)</f>
        <v>0</v>
      </c>
      <c r="J8" s="16"/>
      <c r="K8" s="4"/>
      <c r="L8" s="16"/>
    </row>
    <row r="9" spans="1:13" ht="18" customHeight="1" x14ac:dyDescent="0.15">
      <c r="A9" s="28" t="str">
        <f>DEC2HEX(3,1)</f>
        <v>3</v>
      </c>
      <c r="B9" s="24" t="b">
        <v>0</v>
      </c>
      <c r="C9" s="24" t="b">
        <v>0</v>
      </c>
      <c r="D9" s="27" t="s">
        <v>7</v>
      </c>
      <c r="E9" s="18">
        <v>32</v>
      </c>
      <c r="F9" s="17">
        <v>0</v>
      </c>
      <c r="G9" s="2" t="str">
        <f>DEC2HEX(180230)</f>
        <v>2C006</v>
      </c>
      <c r="H9" s="3" t="s">
        <v>8</v>
      </c>
      <c r="I9" s="2" t="str">
        <f>DEC2HEX(IF($B9,IF($C9,8,0)+IF($D9="ROM",4,0)+IF($E9=32,1,IF($E9=16,2,IF($E9=8,3,0))),0),1)</f>
        <v>0</v>
      </c>
      <c r="J9" s="21" t="str">
        <f>IF($B9,CONCATENATE($I9,$I10),"")</f>
        <v/>
      </c>
      <c r="K9" s="5"/>
      <c r="L9" s="20"/>
    </row>
    <row r="10" spans="1:13" ht="18" customHeight="1" x14ac:dyDescent="0.15">
      <c r="A10" s="29"/>
      <c r="B10" s="25"/>
      <c r="C10" s="25"/>
      <c r="D10" s="16"/>
      <c r="E10" s="16"/>
      <c r="F10" s="16"/>
      <c r="G10" s="2" t="str">
        <f>DEC2HEX(180231)</f>
        <v>2C007</v>
      </c>
      <c r="H10" s="3" t="s">
        <v>9</v>
      </c>
      <c r="I10" s="2" t="str">
        <f>DEC2HEX(TEXT(IF($B9,$F9,0),"0"),1)</f>
        <v>0</v>
      </c>
      <c r="J10" s="16"/>
      <c r="K10" s="5"/>
      <c r="L10" s="16"/>
    </row>
    <row r="11" spans="1:13" ht="18" customHeight="1" x14ac:dyDescent="0.15">
      <c r="A11" s="28" t="str">
        <f>DEC2HEX(4,1)</f>
        <v>4</v>
      </c>
      <c r="B11" s="22" t="b">
        <v>0</v>
      </c>
      <c r="C11" s="22" t="b">
        <v>0</v>
      </c>
      <c r="D11" s="26" t="s">
        <v>7</v>
      </c>
      <c r="E11" s="15">
        <v>32</v>
      </c>
      <c r="F11" s="15">
        <v>0</v>
      </c>
      <c r="G11" s="2" t="str">
        <f>DEC2HEX(180232)</f>
        <v>2C008</v>
      </c>
      <c r="H11" s="3" t="s">
        <v>8</v>
      </c>
      <c r="I11" s="2" t="str">
        <f>DEC2HEX(IF($B11,IF($C11,8,0)+IF($D11="ROM",4,0)+IF($E11=32,1,IF($E11=16,2,IF($E11=8,3,0))),0),1)</f>
        <v>0</v>
      </c>
      <c r="J11" s="21" t="str">
        <f>IF($B11,CONCATENATE($I11,$I12),"")</f>
        <v/>
      </c>
      <c r="K11" s="4"/>
      <c r="L11" s="19"/>
    </row>
    <row r="12" spans="1:13" ht="18" customHeight="1" x14ac:dyDescent="0.15">
      <c r="A12" s="29"/>
      <c r="B12" s="23"/>
      <c r="C12" s="23"/>
      <c r="D12" s="16"/>
      <c r="E12" s="16"/>
      <c r="F12" s="16"/>
      <c r="G12" s="2" t="str">
        <f>DEC2HEX(180233)</f>
        <v>2C009</v>
      </c>
      <c r="H12" s="3" t="s">
        <v>9</v>
      </c>
      <c r="I12" s="2" t="str">
        <f>DEC2HEX(TEXT(IF($B11,$F11,0),"0"),1)</f>
        <v>0</v>
      </c>
      <c r="J12" s="16"/>
      <c r="K12" s="4"/>
      <c r="L12" s="16"/>
    </row>
    <row r="13" spans="1:13" ht="18" customHeight="1" x14ac:dyDescent="0.15">
      <c r="A13" s="28" t="str">
        <f>DEC2HEX(5,1)</f>
        <v>5</v>
      </c>
      <c r="B13" s="24" t="b">
        <v>0</v>
      </c>
      <c r="C13" s="24" t="b">
        <v>0</v>
      </c>
      <c r="D13" s="27" t="s">
        <v>7</v>
      </c>
      <c r="E13" s="18">
        <v>32</v>
      </c>
      <c r="F13" s="17">
        <v>0</v>
      </c>
      <c r="G13" s="2" t="str">
        <f>DEC2HEX(180234)</f>
        <v>2C00A</v>
      </c>
      <c r="H13" s="3" t="s">
        <v>8</v>
      </c>
      <c r="I13" s="2" t="str">
        <f>DEC2HEX(IF($B13,IF($C13,8,0)+IF($D13="ROM",4,0)+IF($E13=32,1,IF($E13=16,2,IF($E13=8,3,0))),0),1)</f>
        <v>0</v>
      </c>
      <c r="J13" s="21" t="str">
        <f>IF($B13,CONCATENATE($I13,$I14),"")</f>
        <v/>
      </c>
      <c r="K13" s="5"/>
      <c r="L13" s="20"/>
    </row>
    <row r="14" spans="1:13" ht="18" customHeight="1" x14ac:dyDescent="0.15">
      <c r="A14" s="29"/>
      <c r="B14" s="25"/>
      <c r="C14" s="25"/>
      <c r="D14" s="16"/>
      <c r="E14" s="16"/>
      <c r="F14" s="16"/>
      <c r="G14" s="2" t="str">
        <f>DEC2HEX(180235)</f>
        <v>2C00B</v>
      </c>
      <c r="H14" s="3" t="s">
        <v>9</v>
      </c>
      <c r="I14" s="2" t="str">
        <f>DEC2HEX(TEXT(IF($B13,$F13,0),"0"),1)</f>
        <v>0</v>
      </c>
      <c r="J14" s="16"/>
      <c r="K14" s="5"/>
      <c r="L14" s="16"/>
    </row>
    <row r="15" spans="1:13" ht="18" customHeight="1" x14ac:dyDescent="0.15">
      <c r="A15" s="28" t="str">
        <f>DEC2HEX(6,1)</f>
        <v>6</v>
      </c>
      <c r="B15" s="22" t="b">
        <v>0</v>
      </c>
      <c r="C15" s="22" t="b">
        <v>0</v>
      </c>
      <c r="D15" s="26" t="s">
        <v>7</v>
      </c>
      <c r="E15" s="15">
        <v>32</v>
      </c>
      <c r="F15" s="15">
        <v>0</v>
      </c>
      <c r="G15" s="2" t="str">
        <f>DEC2HEX(180236)</f>
        <v>2C00C</v>
      </c>
      <c r="H15" s="3" t="s">
        <v>8</v>
      </c>
      <c r="I15" s="2" t="str">
        <f>DEC2HEX(IF($B15,IF($C15,8,0)+IF($D15="ROM",4,0)+IF($E15=32,1,IF($E15=16,2,IF($E15=8,3,0))),0),1)</f>
        <v>0</v>
      </c>
      <c r="J15" s="21" t="str">
        <f>IF($B15,CONCATENATE($I15,$I16),"")</f>
        <v/>
      </c>
      <c r="K15" s="4"/>
      <c r="L15" s="19"/>
    </row>
    <row r="16" spans="1:13" ht="18" customHeight="1" x14ac:dyDescent="0.15">
      <c r="A16" s="29"/>
      <c r="B16" s="23"/>
      <c r="C16" s="23"/>
      <c r="D16" s="16"/>
      <c r="E16" s="16"/>
      <c r="F16" s="16"/>
      <c r="G16" s="2" t="str">
        <f>DEC2HEX(180237)</f>
        <v>2C00D</v>
      </c>
      <c r="H16" s="3" t="s">
        <v>9</v>
      </c>
      <c r="I16" s="2" t="str">
        <f>DEC2HEX(TEXT(IF($B15,$F15,0),"0"),1)</f>
        <v>0</v>
      </c>
      <c r="J16" s="16"/>
      <c r="K16" s="4"/>
      <c r="L16" s="16"/>
    </row>
    <row r="17" spans="1:12" ht="18" customHeight="1" x14ac:dyDescent="0.15">
      <c r="A17" s="28" t="str">
        <f>DEC2HEX(7,1)</f>
        <v>7</v>
      </c>
      <c r="B17" s="24" t="b">
        <v>0</v>
      </c>
      <c r="C17" s="24" t="b">
        <v>0</v>
      </c>
      <c r="D17" s="27" t="s">
        <v>7</v>
      </c>
      <c r="E17" s="18">
        <v>32</v>
      </c>
      <c r="F17" s="17">
        <v>0</v>
      </c>
      <c r="G17" s="2" t="str">
        <f>DEC2HEX(180238)</f>
        <v>2C00E</v>
      </c>
      <c r="H17" s="3" t="s">
        <v>8</v>
      </c>
      <c r="I17" s="2" t="str">
        <f>DEC2HEX(IF($B17,IF($C17,8,0)+IF($D17="ROM",4,0)+IF($E17=32,1,IF($E17=16,2,IF($E17=8,3,0))),0),1)</f>
        <v>0</v>
      </c>
      <c r="J17" s="21" t="str">
        <f>IF($B17,CONCATENATE($I17,$I18),"")</f>
        <v/>
      </c>
      <c r="K17" s="5"/>
      <c r="L17" s="20"/>
    </row>
    <row r="18" spans="1:12" ht="18" customHeight="1" x14ac:dyDescent="0.15">
      <c r="A18" s="29"/>
      <c r="B18" s="25"/>
      <c r="C18" s="25"/>
      <c r="D18" s="16"/>
      <c r="E18" s="16"/>
      <c r="F18" s="16"/>
      <c r="G18" s="2" t="str">
        <f>DEC2HEX(180239)</f>
        <v>2C00F</v>
      </c>
      <c r="H18" s="3" t="s">
        <v>9</v>
      </c>
      <c r="I18" s="2" t="str">
        <f>DEC2HEX(TEXT(IF($B17,$F17,0),"0"),1)</f>
        <v>0</v>
      </c>
      <c r="J18" s="16"/>
      <c r="K18" s="5"/>
      <c r="L18" s="16"/>
    </row>
    <row r="19" spans="1:12" ht="18" customHeight="1" x14ac:dyDescent="0.15">
      <c r="A19" s="28" t="str">
        <f>DEC2HEX(8,1)</f>
        <v>8</v>
      </c>
      <c r="B19" s="22" t="b">
        <v>0</v>
      </c>
      <c r="C19" s="22" t="b">
        <v>0</v>
      </c>
      <c r="D19" s="26" t="s">
        <v>7</v>
      </c>
      <c r="E19" s="15">
        <v>32</v>
      </c>
      <c r="F19" s="15">
        <v>0</v>
      </c>
      <c r="G19" s="2" t="str">
        <f>DEC2HEX(180240)</f>
        <v>2C010</v>
      </c>
      <c r="H19" s="3" t="s">
        <v>8</v>
      </c>
      <c r="I19" s="2" t="str">
        <f>DEC2HEX(IF($B19,IF($C19,8,0)+IF($D19="ROM",4,0)+IF($E19=32,1,IF($E19=16,2,IF($E19=8,3,0))),0),1)</f>
        <v>0</v>
      </c>
      <c r="J19" s="21" t="str">
        <f>IF($B19,CONCATENATE($I19,$I20),"")</f>
        <v/>
      </c>
      <c r="K19" s="4"/>
      <c r="L19" s="19"/>
    </row>
    <row r="20" spans="1:12" ht="18" customHeight="1" x14ac:dyDescent="0.15">
      <c r="A20" s="29"/>
      <c r="B20" s="23"/>
      <c r="C20" s="23"/>
      <c r="D20" s="16"/>
      <c r="E20" s="16"/>
      <c r="F20" s="16"/>
      <c r="G20" s="2" t="str">
        <f>DEC2HEX(180241)</f>
        <v>2C011</v>
      </c>
      <c r="H20" s="3" t="s">
        <v>9</v>
      </c>
      <c r="I20" s="2" t="str">
        <f>DEC2HEX(TEXT(IF($B19,$F19,0),"0"),1)</f>
        <v>0</v>
      </c>
      <c r="J20" s="16"/>
      <c r="K20" s="4"/>
      <c r="L20" s="16"/>
    </row>
    <row r="21" spans="1:12" ht="18" customHeight="1" x14ac:dyDescent="0.15">
      <c r="A21" s="28" t="str">
        <f>DEC2HEX(9,1)</f>
        <v>9</v>
      </c>
      <c r="B21" s="24" t="b">
        <v>0</v>
      </c>
      <c r="C21" s="24" t="b">
        <v>0</v>
      </c>
      <c r="D21" s="27" t="s">
        <v>7</v>
      </c>
      <c r="E21" s="18">
        <v>32</v>
      </c>
      <c r="F21" s="17">
        <v>0</v>
      </c>
      <c r="G21" s="2" t="str">
        <f>DEC2HEX(180242)</f>
        <v>2C012</v>
      </c>
      <c r="H21" s="3" t="s">
        <v>8</v>
      </c>
      <c r="I21" s="2" t="str">
        <f>DEC2HEX(IF($B21,IF($C21,8,0)+IF($D21="ROM",4,0)+IF($E21=32,1,IF($E21=16,2,IF($E21=8,3,0))),0),1)</f>
        <v>0</v>
      </c>
      <c r="J21" s="21" t="str">
        <f>IF($B21,CONCATENATE($I21,$I22),"")</f>
        <v/>
      </c>
      <c r="K21" s="5"/>
      <c r="L21" s="20"/>
    </row>
    <row r="22" spans="1:12" ht="18" customHeight="1" x14ac:dyDescent="0.15">
      <c r="A22" s="29"/>
      <c r="B22" s="25"/>
      <c r="C22" s="25"/>
      <c r="D22" s="16"/>
      <c r="E22" s="16"/>
      <c r="F22" s="16"/>
      <c r="G22" s="2" t="str">
        <f>DEC2HEX(180243)</f>
        <v>2C013</v>
      </c>
      <c r="H22" s="3" t="s">
        <v>9</v>
      </c>
      <c r="I22" s="2" t="str">
        <f>DEC2HEX(TEXT(IF($B21,$F21,0),"0"),1)</f>
        <v>0</v>
      </c>
      <c r="J22" s="16"/>
      <c r="K22" s="5"/>
      <c r="L22" s="16"/>
    </row>
    <row r="23" spans="1:12" ht="18" customHeight="1" x14ac:dyDescent="0.15">
      <c r="A23" s="28" t="str">
        <f>DEC2HEX(10,1)</f>
        <v>A</v>
      </c>
      <c r="B23" s="22" t="b">
        <v>0</v>
      </c>
      <c r="C23" s="22" t="b">
        <v>0</v>
      </c>
      <c r="D23" s="26" t="s">
        <v>7</v>
      </c>
      <c r="E23" s="15">
        <v>32</v>
      </c>
      <c r="F23" s="15">
        <v>0</v>
      </c>
      <c r="G23" s="2" t="str">
        <f>DEC2HEX(180244)</f>
        <v>2C014</v>
      </c>
      <c r="H23" s="3" t="s">
        <v>8</v>
      </c>
      <c r="I23" s="2" t="str">
        <f>DEC2HEX(IF($B23,IF($C23,8,0)+IF($D23="ROM",4,0)+IF($E23=32,1,IF($E23=16,2,IF($E23=8,3,0))),0),1)</f>
        <v>0</v>
      </c>
      <c r="J23" s="21" t="str">
        <f>IF($B23,CONCATENATE($I23,$I24),"")</f>
        <v/>
      </c>
      <c r="K23" s="4"/>
      <c r="L23" s="19"/>
    </row>
    <row r="24" spans="1:12" ht="18" customHeight="1" x14ac:dyDescent="0.15">
      <c r="A24" s="29"/>
      <c r="B24" s="23"/>
      <c r="C24" s="23"/>
      <c r="D24" s="16"/>
      <c r="E24" s="16"/>
      <c r="F24" s="16"/>
      <c r="G24" s="2" t="str">
        <f>DEC2HEX(180245)</f>
        <v>2C015</v>
      </c>
      <c r="H24" s="3" t="s">
        <v>9</v>
      </c>
      <c r="I24" s="2" t="str">
        <f>DEC2HEX(TEXT(IF($B23,$F23,0),"0"),1)</f>
        <v>0</v>
      </c>
      <c r="J24" s="16"/>
      <c r="K24" s="4"/>
      <c r="L24" s="16"/>
    </row>
    <row r="25" spans="1:12" ht="18" customHeight="1" x14ac:dyDescent="0.15">
      <c r="A25" s="28" t="str">
        <f>DEC2HEX(11,1)</f>
        <v>B</v>
      </c>
      <c r="B25" s="24" t="b">
        <v>0</v>
      </c>
      <c r="C25" s="24" t="b">
        <v>0</v>
      </c>
      <c r="D25" s="27" t="s">
        <v>7</v>
      </c>
      <c r="E25" s="18">
        <v>32</v>
      </c>
      <c r="F25" s="17">
        <v>0</v>
      </c>
      <c r="G25" s="2" t="str">
        <f>DEC2HEX(180246)</f>
        <v>2C016</v>
      </c>
      <c r="H25" s="3" t="s">
        <v>8</v>
      </c>
      <c r="I25" s="2" t="str">
        <f>DEC2HEX(IF($B25,IF($C25,8,0)+IF($D25="ROM",4,0)+IF($E25=32,1,IF($E25=16,2,IF($E25=8,3,0))),0),1)</f>
        <v>0</v>
      </c>
      <c r="J25" s="21" t="str">
        <f>IF($B25,CONCATENATE($I25,$I26),"")</f>
        <v/>
      </c>
      <c r="K25" s="5"/>
      <c r="L25" s="20"/>
    </row>
    <row r="26" spans="1:12" ht="18" customHeight="1" x14ac:dyDescent="0.15">
      <c r="A26" s="29"/>
      <c r="B26" s="25"/>
      <c r="C26" s="25"/>
      <c r="D26" s="16"/>
      <c r="E26" s="16"/>
      <c r="F26" s="16"/>
      <c r="G26" s="2" t="str">
        <f>DEC2HEX(180247)</f>
        <v>2C017</v>
      </c>
      <c r="H26" s="3" t="s">
        <v>9</v>
      </c>
      <c r="I26" s="2" t="str">
        <f>DEC2HEX(TEXT(IF($B25,$F25,0),"0"),1)</f>
        <v>0</v>
      </c>
      <c r="J26" s="16"/>
      <c r="K26" s="5"/>
      <c r="L26" s="16"/>
    </row>
    <row r="27" spans="1:12" ht="18" customHeight="1" x14ac:dyDescent="0.15">
      <c r="A27" s="28" t="str">
        <f>DEC2HEX(12,1)</f>
        <v>C</v>
      </c>
      <c r="B27" s="22" t="b">
        <v>0</v>
      </c>
      <c r="C27" s="22" t="b">
        <v>0</v>
      </c>
      <c r="D27" s="26" t="s">
        <v>7</v>
      </c>
      <c r="E27" s="15">
        <v>32</v>
      </c>
      <c r="F27" s="15">
        <v>0</v>
      </c>
      <c r="G27" s="2" t="str">
        <f>DEC2HEX(180248)</f>
        <v>2C018</v>
      </c>
      <c r="H27" s="3" t="s">
        <v>8</v>
      </c>
      <c r="I27" s="2" t="str">
        <f>DEC2HEX(IF($B27,IF($C27,8,0)+IF($D27="ROM",4,0)+IF($E27=32,1,IF($E27=16,2,IF($E27=8,3,0))),0),1)</f>
        <v>0</v>
      </c>
      <c r="J27" s="21" t="str">
        <f>IF($B27,CONCATENATE($I27,$I28),"")</f>
        <v/>
      </c>
      <c r="K27" s="4"/>
      <c r="L27" s="19"/>
    </row>
    <row r="28" spans="1:12" ht="18" customHeight="1" x14ac:dyDescent="0.15">
      <c r="A28" s="29"/>
      <c r="B28" s="23"/>
      <c r="C28" s="23"/>
      <c r="D28" s="16"/>
      <c r="E28" s="16"/>
      <c r="F28" s="16"/>
      <c r="G28" s="2" t="str">
        <f>DEC2HEX(180249)</f>
        <v>2C019</v>
      </c>
      <c r="H28" s="3" t="s">
        <v>9</v>
      </c>
      <c r="I28" s="2" t="str">
        <f>DEC2HEX(TEXT(IF($B27,$F27,0),"0"),1)</f>
        <v>0</v>
      </c>
      <c r="J28" s="16"/>
      <c r="K28" s="4"/>
      <c r="L28" s="16"/>
    </row>
    <row r="29" spans="1:12" ht="18" customHeight="1" x14ac:dyDescent="0.15">
      <c r="A29" s="28" t="str">
        <f>DEC2HEX(13,1)</f>
        <v>D</v>
      </c>
      <c r="B29" s="24" t="b">
        <v>0</v>
      </c>
      <c r="C29" s="24" t="b">
        <v>0</v>
      </c>
      <c r="D29" s="27" t="s">
        <v>7</v>
      </c>
      <c r="E29" s="18">
        <v>32</v>
      </c>
      <c r="F29" s="17">
        <v>0</v>
      </c>
      <c r="G29" s="2" t="str">
        <f>DEC2HEX(180250)</f>
        <v>2C01A</v>
      </c>
      <c r="H29" s="3" t="s">
        <v>8</v>
      </c>
      <c r="I29" s="2" t="str">
        <f>DEC2HEX(IF($B29,IF($C29,8,0)+IF($D29="ROM",4,0)+IF($E29=32,1,IF($E29=16,2,IF($E29=8,3,0))),0),1)</f>
        <v>0</v>
      </c>
      <c r="J29" s="21" t="str">
        <f>IF($B29,CONCATENATE($I29,$I30),"")</f>
        <v/>
      </c>
      <c r="K29" s="5"/>
      <c r="L29" s="20"/>
    </row>
    <row r="30" spans="1:12" ht="18" customHeight="1" x14ac:dyDescent="0.15">
      <c r="A30" s="29"/>
      <c r="B30" s="25"/>
      <c r="C30" s="25"/>
      <c r="D30" s="16"/>
      <c r="E30" s="16"/>
      <c r="F30" s="16"/>
      <c r="G30" s="2" t="str">
        <f>DEC2HEX(180251)</f>
        <v>2C01B</v>
      </c>
      <c r="H30" s="3" t="s">
        <v>9</v>
      </c>
      <c r="I30" s="2" t="str">
        <f>DEC2HEX(TEXT(IF($B29,$F29,0),"0"),1)</f>
        <v>0</v>
      </c>
      <c r="J30" s="16"/>
      <c r="K30" s="5"/>
      <c r="L30" s="16"/>
    </row>
    <row r="31" spans="1:12" ht="18" customHeight="1" x14ac:dyDescent="0.15">
      <c r="A31" s="28" t="str">
        <f>DEC2HEX(14,1)</f>
        <v>E</v>
      </c>
      <c r="B31" s="22" t="b">
        <v>0</v>
      </c>
      <c r="C31" s="22" t="b">
        <v>0</v>
      </c>
      <c r="D31" s="26" t="s">
        <v>7</v>
      </c>
      <c r="E31" s="15">
        <v>32</v>
      </c>
      <c r="F31" s="15">
        <v>0</v>
      </c>
      <c r="G31" s="2" t="str">
        <f>DEC2HEX(180252)</f>
        <v>2C01C</v>
      </c>
      <c r="H31" s="3" t="s">
        <v>8</v>
      </c>
      <c r="I31" s="2" t="str">
        <f>DEC2HEX(IF($B31,IF($C31,8,0)+IF($D31="ROM",4,0)+IF($E31=32,1,IF($E31=16,2,IF($E31=8,3,0))),0),1)</f>
        <v>0</v>
      </c>
      <c r="J31" s="21" t="str">
        <f>IF($B31,CONCATENATE($I31,$I32),"")</f>
        <v/>
      </c>
      <c r="K31" s="4"/>
      <c r="L31" s="19"/>
    </row>
    <row r="32" spans="1:12" ht="18" customHeight="1" x14ac:dyDescent="0.15">
      <c r="A32" s="29"/>
      <c r="B32" s="23"/>
      <c r="C32" s="23"/>
      <c r="D32" s="16"/>
      <c r="E32" s="16"/>
      <c r="F32" s="16"/>
      <c r="G32" s="2" t="str">
        <f>DEC2HEX(180253)</f>
        <v>2C01D</v>
      </c>
      <c r="H32" s="3" t="s">
        <v>9</v>
      </c>
      <c r="I32" s="2" t="str">
        <f>DEC2HEX(TEXT(IF($B31,$F31,0),"0"),1)</f>
        <v>0</v>
      </c>
      <c r="J32" s="16"/>
      <c r="K32" s="4"/>
      <c r="L32" s="16"/>
    </row>
    <row r="33" spans="1:12" ht="18" customHeight="1" x14ac:dyDescent="0.15">
      <c r="A33" s="28" t="str">
        <f>DEC2HEX(15,1)</f>
        <v>F</v>
      </c>
      <c r="B33" s="24" t="b">
        <v>0</v>
      </c>
      <c r="C33" s="24" t="b">
        <v>0</v>
      </c>
      <c r="D33" s="27" t="s">
        <v>7</v>
      </c>
      <c r="E33" s="18">
        <v>32</v>
      </c>
      <c r="F33" s="17">
        <v>0</v>
      </c>
      <c r="G33" s="2" t="str">
        <f>DEC2HEX(180254)</f>
        <v>2C01E</v>
      </c>
      <c r="H33" s="3" t="s">
        <v>8</v>
      </c>
      <c r="I33" s="2" t="str">
        <f>DEC2HEX(IF($B33,IF($C33,8,0)+IF($D33="ROM",4,0)+IF($E33=32,1,IF($E33=16,2,IF($E33=8,3,0))),0),1)</f>
        <v>0</v>
      </c>
      <c r="J33" s="21" t="str">
        <f>IF($B33,CONCATENATE($I33,$I34),"")</f>
        <v/>
      </c>
      <c r="K33" s="5"/>
      <c r="L33" s="20"/>
    </row>
    <row r="34" spans="1:12" ht="18" customHeight="1" x14ac:dyDescent="0.15">
      <c r="A34" s="29"/>
      <c r="B34" s="25"/>
      <c r="C34" s="25"/>
      <c r="D34" s="16"/>
      <c r="E34" s="16"/>
      <c r="F34" s="16"/>
      <c r="G34" s="2" t="str">
        <f>DEC2HEX(180255)</f>
        <v>2C01F</v>
      </c>
      <c r="H34" s="3" t="s">
        <v>9</v>
      </c>
      <c r="I34" s="2" t="str">
        <f>DEC2HEX(TEXT(IF($B33,$F33,0),"0"),1)</f>
        <v>0</v>
      </c>
      <c r="J34" s="16"/>
      <c r="K34" s="5"/>
      <c r="L34" s="16"/>
    </row>
    <row r="35" spans="1:12" ht="24" customHeight="1" x14ac:dyDescent="0.15">
      <c r="A35" s="8"/>
      <c r="B35" s="9"/>
      <c r="C35" s="9"/>
      <c r="D35" s="9"/>
      <c r="E35" s="9"/>
      <c r="F35" s="9"/>
      <c r="G35" s="9"/>
      <c r="H35" s="10" t="s">
        <v>10</v>
      </c>
      <c r="I35" s="11" t="str">
        <f>CONCATENATE("POKE ",CHAR(34),"2C000",CHAR(34),",",CHAR(34),LEFT(CONCATENATE($J3,$J5,$J7,$J9,$J11,$J13,$J15,$J17,$J19,$J21,$J23,$J25,$J27,$J29,$J31,$J33,"00000000000000000000000000000000"),32),CHAR(34))</f>
        <v>POKE "2C000","00000000000000000000000000000000"</v>
      </c>
      <c r="J35" s="12"/>
      <c r="K35" s="12"/>
      <c r="L35" s="13"/>
    </row>
  </sheetData>
  <mergeCells count="129">
    <mergeCell ref="A1:L1"/>
    <mergeCell ref="L3:L4"/>
    <mergeCell ref="L5:L6"/>
    <mergeCell ref="L7:L8"/>
    <mergeCell ref="L9:L10"/>
    <mergeCell ref="L11:L12"/>
    <mergeCell ref="F3:F4"/>
    <mergeCell ref="F5:F6"/>
    <mergeCell ref="B3:B4"/>
    <mergeCell ref="B5:B6"/>
    <mergeCell ref="C3:C4"/>
    <mergeCell ref="D3:D4"/>
    <mergeCell ref="A5:A6"/>
    <mergeCell ref="C5:C6"/>
    <mergeCell ref="A7:A8"/>
    <mergeCell ref="A9:A10"/>
    <mergeCell ref="A11:A12"/>
    <mergeCell ref="D5:D6"/>
    <mergeCell ref="E3:E4"/>
    <mergeCell ref="E5:E6"/>
    <mergeCell ref="A15:A16"/>
    <mergeCell ref="A17:A18"/>
    <mergeCell ref="A19:A20"/>
    <mergeCell ref="A21:A22"/>
    <mergeCell ref="A23:A24"/>
    <mergeCell ref="A25:A26"/>
    <mergeCell ref="A27:A28"/>
    <mergeCell ref="A29:A30"/>
    <mergeCell ref="A3:A4"/>
    <mergeCell ref="D13:D14"/>
    <mergeCell ref="D11:D12"/>
    <mergeCell ref="D9:D10"/>
    <mergeCell ref="D7:D8"/>
    <mergeCell ref="E19:E20"/>
    <mergeCell ref="E17:E18"/>
    <mergeCell ref="E15:E16"/>
    <mergeCell ref="A31:A32"/>
    <mergeCell ref="A33:A34"/>
    <mergeCell ref="C33:C34"/>
    <mergeCell ref="C31:C32"/>
    <mergeCell ref="C29:C30"/>
    <mergeCell ref="C27:C28"/>
    <mergeCell ref="C25:C26"/>
    <mergeCell ref="C23:C24"/>
    <mergeCell ref="C21:C22"/>
    <mergeCell ref="B33:B34"/>
    <mergeCell ref="B31:B32"/>
    <mergeCell ref="B29:B30"/>
    <mergeCell ref="B27:B28"/>
    <mergeCell ref="B25:B26"/>
    <mergeCell ref="B23:B24"/>
    <mergeCell ref="B21:B22"/>
    <mergeCell ref="A13:A14"/>
    <mergeCell ref="D33:D34"/>
    <mergeCell ref="D31:D32"/>
    <mergeCell ref="D29:D30"/>
    <mergeCell ref="D27:D28"/>
    <mergeCell ref="D25:D26"/>
    <mergeCell ref="D23:D24"/>
    <mergeCell ref="D21:D22"/>
    <mergeCell ref="D19:D20"/>
    <mergeCell ref="D17:D18"/>
    <mergeCell ref="L13:L14"/>
    <mergeCell ref="L15:L16"/>
    <mergeCell ref="L17:L18"/>
    <mergeCell ref="L19:L20"/>
    <mergeCell ref="L21:L22"/>
    <mergeCell ref="L23:L24"/>
    <mergeCell ref="L25:L26"/>
    <mergeCell ref="L27:L28"/>
    <mergeCell ref="L29:L30"/>
    <mergeCell ref="B19:B20"/>
    <mergeCell ref="B17:B18"/>
    <mergeCell ref="B15:B16"/>
    <mergeCell ref="B13:B14"/>
    <mergeCell ref="B11:B12"/>
    <mergeCell ref="B9:B10"/>
    <mergeCell ref="B7:B8"/>
    <mergeCell ref="J3:J4"/>
    <mergeCell ref="J5:J6"/>
    <mergeCell ref="J19:J20"/>
    <mergeCell ref="J17:J18"/>
    <mergeCell ref="J15:J16"/>
    <mergeCell ref="J13:J14"/>
    <mergeCell ref="J11:J12"/>
    <mergeCell ref="J9:J10"/>
    <mergeCell ref="J7:J8"/>
    <mergeCell ref="C19:C20"/>
    <mergeCell ref="C17:C18"/>
    <mergeCell ref="C15:C16"/>
    <mergeCell ref="C13:C14"/>
    <mergeCell ref="C11:C12"/>
    <mergeCell ref="C9:C10"/>
    <mergeCell ref="C7:C8"/>
    <mergeCell ref="D15:D16"/>
    <mergeCell ref="L31:L32"/>
    <mergeCell ref="L33:L34"/>
    <mergeCell ref="E33:E34"/>
    <mergeCell ref="E31:E32"/>
    <mergeCell ref="E29:E30"/>
    <mergeCell ref="E27:E28"/>
    <mergeCell ref="E25:E26"/>
    <mergeCell ref="E23:E24"/>
    <mergeCell ref="E21:E22"/>
    <mergeCell ref="F33:F34"/>
    <mergeCell ref="F31:F32"/>
    <mergeCell ref="F29:F30"/>
    <mergeCell ref="F27:F28"/>
    <mergeCell ref="F25:F26"/>
    <mergeCell ref="F23:F24"/>
    <mergeCell ref="F21:F22"/>
    <mergeCell ref="J33:J34"/>
    <mergeCell ref="J31:J32"/>
    <mergeCell ref="J29:J30"/>
    <mergeCell ref="J27:J28"/>
    <mergeCell ref="J25:J26"/>
    <mergeCell ref="J23:J24"/>
    <mergeCell ref="J21:J22"/>
    <mergeCell ref="F19:F20"/>
    <mergeCell ref="F17:F18"/>
    <mergeCell ref="F15:F16"/>
    <mergeCell ref="F13:F14"/>
    <mergeCell ref="F11:F12"/>
    <mergeCell ref="F9:F10"/>
    <mergeCell ref="F7:F8"/>
    <mergeCell ref="E13:E14"/>
    <mergeCell ref="E11:E12"/>
    <mergeCell ref="E9:E10"/>
    <mergeCell ref="E7:E8"/>
  </mergeCells>
  <dataValidations count="5">
    <dataValidation type="list" allowBlank="1" showInputMessage="1" showErrorMessage="1" sqref="D3 D5:D34" xr:uid="{00000000-0002-0000-0000-000000000000}">
      <formula1>"RAM,IRAM,ROM"</formula1>
    </dataValidation>
    <dataValidation type="list" allowBlank="1" showInputMessage="1" showErrorMessage="1" sqref="E3:E34" xr:uid="{00000000-0002-0000-0000-000001000000}">
      <formula1>"32,16,8"</formula1>
    </dataValidation>
    <dataValidation type="list" allowBlank="1" showInputMessage="1" showErrorMessage="1" sqref="F3:F34" xr:uid="{00000000-0002-0000-0000-000002000000}">
      <formula1>"0,1,2,3,4,5,6,7,8,9,10,11,12,13,14,15"</formula1>
    </dataValidation>
    <dataValidation type="list" allowBlank="1" showInputMessage="1" showErrorMessage="1" sqref="B5:B34" xr:uid="{00000000-0002-0000-0000-000003000000}">
      <formula1>"0,1"</formula1>
    </dataValidation>
    <dataValidation type="list" allowBlank="1" showDropDown="1" showInputMessage="1" showErrorMessage="1" sqref="B3:C34" xr:uid="{00000000-0002-0000-0000-000004000000}">
      <formula1>"0,1"</formula1>
    </dataValidation>
  </dataValidations>
  <pageMargins left="0.5" right="0.5" top="0.75" bottom="0.75" header="0.27777800000000002" footer="0.27777800000000002"/>
  <pageSetup scale="77" orientation="landscape" r:id="rId1"/>
  <headerFooter>
    <oddFooter>&amp;C&amp;"Courier,Regular"&amp;12&amp;K000000&amp;P</oddFooter>
  </headerFooter>
  <ignoredErrors>
    <ignoredError sqref="I4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 altText="">
                <anchor moveWithCells="1">
                  <from>
                    <xdr:col>1</xdr:col>
                    <xdr:colOff>228600</xdr:colOff>
                    <xdr:row>2</xdr:row>
                    <xdr:rowOff>114300</xdr:rowOff>
                  </from>
                  <to>
                    <xdr:col>1</xdr:col>
                    <xdr:colOff>508000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 altText="">
                <anchor moveWithCells="1">
                  <from>
                    <xdr:col>2</xdr:col>
                    <xdr:colOff>215900</xdr:colOff>
                    <xdr:row>2</xdr:row>
                    <xdr:rowOff>127000</xdr:rowOff>
                  </from>
                  <to>
                    <xdr:col>2</xdr:col>
                    <xdr:colOff>482600</xdr:colOff>
                    <xdr:row>3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 altText="">
                <anchor moveWithCells="1">
                  <from>
                    <xdr:col>1</xdr:col>
                    <xdr:colOff>228600</xdr:colOff>
                    <xdr:row>4</xdr:row>
                    <xdr:rowOff>114300</xdr:rowOff>
                  </from>
                  <to>
                    <xdr:col>1</xdr:col>
                    <xdr:colOff>508000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 altText="">
                <anchor moveWithCells="1">
                  <from>
                    <xdr:col>1</xdr:col>
                    <xdr:colOff>228600</xdr:colOff>
                    <xdr:row>6</xdr:row>
                    <xdr:rowOff>114300</xdr:rowOff>
                  </from>
                  <to>
                    <xdr:col>1</xdr:col>
                    <xdr:colOff>508000</xdr:colOff>
                    <xdr:row>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 altText="">
                <anchor moveWithCells="1">
                  <from>
                    <xdr:col>1</xdr:col>
                    <xdr:colOff>228600</xdr:colOff>
                    <xdr:row>8</xdr:row>
                    <xdr:rowOff>114300</xdr:rowOff>
                  </from>
                  <to>
                    <xdr:col>1</xdr:col>
                    <xdr:colOff>508000</xdr:colOff>
                    <xdr:row>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 altText="">
                <anchor moveWithCells="1">
                  <from>
                    <xdr:col>1</xdr:col>
                    <xdr:colOff>228600</xdr:colOff>
                    <xdr:row>10</xdr:row>
                    <xdr:rowOff>114300</xdr:rowOff>
                  </from>
                  <to>
                    <xdr:col>1</xdr:col>
                    <xdr:colOff>508000</xdr:colOff>
                    <xdr:row>11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 altText="">
                <anchor moveWithCells="1">
                  <from>
                    <xdr:col>1</xdr:col>
                    <xdr:colOff>228600</xdr:colOff>
                    <xdr:row>12</xdr:row>
                    <xdr:rowOff>114300</xdr:rowOff>
                  </from>
                  <to>
                    <xdr:col>1</xdr:col>
                    <xdr:colOff>508000</xdr:colOff>
                    <xdr:row>13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 altText="">
                <anchor moveWithCells="1">
                  <from>
                    <xdr:col>1</xdr:col>
                    <xdr:colOff>228600</xdr:colOff>
                    <xdr:row>14</xdr:row>
                    <xdr:rowOff>114300</xdr:rowOff>
                  </from>
                  <to>
                    <xdr:col>1</xdr:col>
                    <xdr:colOff>508000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 altText="">
                <anchor moveWithCells="1">
                  <from>
                    <xdr:col>1</xdr:col>
                    <xdr:colOff>228600</xdr:colOff>
                    <xdr:row>16</xdr:row>
                    <xdr:rowOff>114300</xdr:rowOff>
                  </from>
                  <to>
                    <xdr:col>1</xdr:col>
                    <xdr:colOff>508000</xdr:colOff>
                    <xdr:row>17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 altText="">
                <anchor moveWithCells="1">
                  <from>
                    <xdr:col>1</xdr:col>
                    <xdr:colOff>228600</xdr:colOff>
                    <xdr:row>18</xdr:row>
                    <xdr:rowOff>114300</xdr:rowOff>
                  </from>
                  <to>
                    <xdr:col>1</xdr:col>
                    <xdr:colOff>508000</xdr:colOff>
                    <xdr:row>19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4" name="Check Box 14">
              <controlPr defaultSize="0" autoFill="0" autoLine="0" autoPict="0" altText="">
                <anchor moveWithCells="1">
                  <from>
                    <xdr:col>1</xdr:col>
                    <xdr:colOff>228600</xdr:colOff>
                    <xdr:row>20</xdr:row>
                    <xdr:rowOff>114300</xdr:rowOff>
                  </from>
                  <to>
                    <xdr:col>1</xdr:col>
                    <xdr:colOff>508000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5" name="Check Box 15">
              <controlPr defaultSize="0" autoFill="0" autoLine="0" autoPict="0" altText="">
                <anchor moveWithCells="1">
                  <from>
                    <xdr:col>1</xdr:col>
                    <xdr:colOff>228600</xdr:colOff>
                    <xdr:row>22</xdr:row>
                    <xdr:rowOff>114300</xdr:rowOff>
                  </from>
                  <to>
                    <xdr:col>1</xdr:col>
                    <xdr:colOff>508000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6" name="Check Box 16">
              <controlPr defaultSize="0" autoFill="0" autoLine="0" autoPict="0" altText="">
                <anchor moveWithCells="1">
                  <from>
                    <xdr:col>1</xdr:col>
                    <xdr:colOff>228600</xdr:colOff>
                    <xdr:row>24</xdr:row>
                    <xdr:rowOff>114300</xdr:rowOff>
                  </from>
                  <to>
                    <xdr:col>1</xdr:col>
                    <xdr:colOff>508000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7" name="Check Box 17">
              <controlPr defaultSize="0" autoFill="0" autoLine="0" autoPict="0" altText="">
                <anchor moveWithCells="1">
                  <from>
                    <xdr:col>1</xdr:col>
                    <xdr:colOff>228600</xdr:colOff>
                    <xdr:row>26</xdr:row>
                    <xdr:rowOff>114300</xdr:rowOff>
                  </from>
                  <to>
                    <xdr:col>1</xdr:col>
                    <xdr:colOff>508000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8" name="Check Box 18">
              <controlPr defaultSize="0" autoFill="0" autoLine="0" autoPict="0" altText="">
                <anchor moveWithCells="1">
                  <from>
                    <xdr:col>1</xdr:col>
                    <xdr:colOff>228600</xdr:colOff>
                    <xdr:row>28</xdr:row>
                    <xdr:rowOff>114300</xdr:rowOff>
                  </from>
                  <to>
                    <xdr:col>1</xdr:col>
                    <xdr:colOff>508000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9" name="Check Box 19">
              <controlPr defaultSize="0" autoFill="0" autoLine="0" autoPict="0" altText="">
                <anchor moveWithCells="1">
                  <from>
                    <xdr:col>1</xdr:col>
                    <xdr:colOff>228600</xdr:colOff>
                    <xdr:row>30</xdr:row>
                    <xdr:rowOff>114300</xdr:rowOff>
                  </from>
                  <to>
                    <xdr:col>1</xdr:col>
                    <xdr:colOff>508000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0" name="Check Box 20">
              <controlPr defaultSize="0" autoFill="0" autoLine="0" autoPict="0" altText="">
                <anchor moveWithCells="1">
                  <from>
                    <xdr:col>1</xdr:col>
                    <xdr:colOff>228600</xdr:colOff>
                    <xdr:row>32</xdr:row>
                    <xdr:rowOff>114300</xdr:rowOff>
                  </from>
                  <to>
                    <xdr:col>1</xdr:col>
                    <xdr:colOff>508000</xdr:colOff>
                    <xdr:row>33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1" name="Check Box 21">
              <controlPr defaultSize="0" autoFill="0" autoLine="0" autoPict="0" altText="">
                <anchor moveWithCells="1">
                  <from>
                    <xdr:col>2</xdr:col>
                    <xdr:colOff>215900</xdr:colOff>
                    <xdr:row>4</xdr:row>
                    <xdr:rowOff>127000</xdr:rowOff>
                  </from>
                  <to>
                    <xdr:col>2</xdr:col>
                    <xdr:colOff>482600</xdr:colOff>
                    <xdr:row>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2" name="Check Box 22">
              <controlPr defaultSize="0" autoFill="0" autoLine="0" autoPict="0" altText="">
                <anchor moveWithCells="1">
                  <from>
                    <xdr:col>2</xdr:col>
                    <xdr:colOff>215900</xdr:colOff>
                    <xdr:row>6</xdr:row>
                    <xdr:rowOff>127000</xdr:rowOff>
                  </from>
                  <to>
                    <xdr:col>2</xdr:col>
                    <xdr:colOff>482600</xdr:colOff>
                    <xdr:row>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3" name="Check Box 23">
              <controlPr defaultSize="0" autoFill="0" autoLine="0" autoPict="0" altText="">
                <anchor moveWithCells="1">
                  <from>
                    <xdr:col>2</xdr:col>
                    <xdr:colOff>215900</xdr:colOff>
                    <xdr:row>8</xdr:row>
                    <xdr:rowOff>127000</xdr:rowOff>
                  </from>
                  <to>
                    <xdr:col>2</xdr:col>
                    <xdr:colOff>482600</xdr:colOff>
                    <xdr:row>9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4" name="Check Box 24">
              <controlPr defaultSize="0" autoFill="0" autoLine="0" autoPict="0" altText="">
                <anchor moveWithCells="1">
                  <from>
                    <xdr:col>2</xdr:col>
                    <xdr:colOff>215900</xdr:colOff>
                    <xdr:row>10</xdr:row>
                    <xdr:rowOff>127000</xdr:rowOff>
                  </from>
                  <to>
                    <xdr:col>2</xdr:col>
                    <xdr:colOff>482600</xdr:colOff>
                    <xdr:row>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5" name="Check Box 25">
              <controlPr defaultSize="0" autoFill="0" autoLine="0" autoPict="0" altText="">
                <anchor moveWithCells="1">
                  <from>
                    <xdr:col>2</xdr:col>
                    <xdr:colOff>215900</xdr:colOff>
                    <xdr:row>12</xdr:row>
                    <xdr:rowOff>127000</xdr:rowOff>
                  </from>
                  <to>
                    <xdr:col>2</xdr:col>
                    <xdr:colOff>482600</xdr:colOff>
                    <xdr:row>13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6" name="Check Box 26">
              <controlPr defaultSize="0" autoFill="0" autoLine="0" autoPict="0" altText="">
                <anchor moveWithCells="1">
                  <from>
                    <xdr:col>2</xdr:col>
                    <xdr:colOff>215900</xdr:colOff>
                    <xdr:row>14</xdr:row>
                    <xdr:rowOff>127000</xdr:rowOff>
                  </from>
                  <to>
                    <xdr:col>2</xdr:col>
                    <xdr:colOff>482600</xdr:colOff>
                    <xdr:row>15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7" name="Check Box 27">
              <controlPr defaultSize="0" autoFill="0" autoLine="0" autoPict="0" altText="">
                <anchor moveWithCells="1">
                  <from>
                    <xdr:col>2</xdr:col>
                    <xdr:colOff>215900</xdr:colOff>
                    <xdr:row>16</xdr:row>
                    <xdr:rowOff>127000</xdr:rowOff>
                  </from>
                  <to>
                    <xdr:col>2</xdr:col>
                    <xdr:colOff>482600</xdr:colOff>
                    <xdr:row>17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8" name="Check Box 28">
              <controlPr defaultSize="0" autoFill="0" autoLine="0" autoPict="0" altText="">
                <anchor moveWithCells="1">
                  <from>
                    <xdr:col>2</xdr:col>
                    <xdr:colOff>215900</xdr:colOff>
                    <xdr:row>18</xdr:row>
                    <xdr:rowOff>127000</xdr:rowOff>
                  </from>
                  <to>
                    <xdr:col>2</xdr:col>
                    <xdr:colOff>482600</xdr:colOff>
                    <xdr:row>19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9" name="Check Box 29">
              <controlPr defaultSize="0" autoFill="0" autoLine="0" autoPict="0" altText="">
                <anchor moveWithCells="1">
                  <from>
                    <xdr:col>2</xdr:col>
                    <xdr:colOff>215900</xdr:colOff>
                    <xdr:row>20</xdr:row>
                    <xdr:rowOff>127000</xdr:rowOff>
                  </from>
                  <to>
                    <xdr:col>2</xdr:col>
                    <xdr:colOff>482600</xdr:colOff>
                    <xdr:row>21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0" name="Check Box 30">
              <controlPr defaultSize="0" autoFill="0" autoLine="0" autoPict="0" altText="">
                <anchor moveWithCells="1">
                  <from>
                    <xdr:col>2</xdr:col>
                    <xdr:colOff>215900</xdr:colOff>
                    <xdr:row>22</xdr:row>
                    <xdr:rowOff>127000</xdr:rowOff>
                  </from>
                  <to>
                    <xdr:col>2</xdr:col>
                    <xdr:colOff>482600</xdr:colOff>
                    <xdr:row>23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1" name="Check Box 31">
              <controlPr defaultSize="0" autoFill="0" autoLine="0" autoPict="0" altText="">
                <anchor moveWithCells="1">
                  <from>
                    <xdr:col>2</xdr:col>
                    <xdr:colOff>215900</xdr:colOff>
                    <xdr:row>24</xdr:row>
                    <xdr:rowOff>127000</xdr:rowOff>
                  </from>
                  <to>
                    <xdr:col>2</xdr:col>
                    <xdr:colOff>482600</xdr:colOff>
                    <xdr:row>25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2" name="Check Box 32">
              <controlPr defaultSize="0" autoFill="0" autoLine="0" autoPict="0" altText="">
                <anchor moveWithCells="1">
                  <from>
                    <xdr:col>2</xdr:col>
                    <xdr:colOff>215900</xdr:colOff>
                    <xdr:row>26</xdr:row>
                    <xdr:rowOff>127000</xdr:rowOff>
                  </from>
                  <to>
                    <xdr:col>2</xdr:col>
                    <xdr:colOff>482600</xdr:colOff>
                    <xdr:row>27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3" name="Check Box 33">
              <controlPr defaultSize="0" autoFill="0" autoLine="0" autoPict="0" altText="">
                <anchor moveWithCells="1">
                  <from>
                    <xdr:col>2</xdr:col>
                    <xdr:colOff>215900</xdr:colOff>
                    <xdr:row>28</xdr:row>
                    <xdr:rowOff>127000</xdr:rowOff>
                  </from>
                  <to>
                    <xdr:col>2</xdr:col>
                    <xdr:colOff>482600</xdr:colOff>
                    <xdr:row>29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4" name="Check Box 34">
              <controlPr defaultSize="0" autoFill="0" autoLine="0" autoPict="0" altText="">
                <anchor moveWithCells="1">
                  <from>
                    <xdr:col>2</xdr:col>
                    <xdr:colOff>215900</xdr:colOff>
                    <xdr:row>30</xdr:row>
                    <xdr:rowOff>127000</xdr:rowOff>
                  </from>
                  <to>
                    <xdr:col>2</xdr:col>
                    <xdr:colOff>482600</xdr:colOff>
                    <xdr:row>31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5" name="Check Box 35">
              <controlPr defaultSize="0" autoFill="0" autoLine="0" autoPict="0" altText="">
                <anchor moveWithCells="1">
                  <from>
                    <xdr:col>2</xdr:col>
                    <xdr:colOff>215900</xdr:colOff>
                    <xdr:row>32</xdr:row>
                    <xdr:rowOff>127000</xdr:rowOff>
                  </from>
                  <to>
                    <xdr:col>2</xdr:col>
                    <xdr:colOff>482600</xdr:colOff>
                    <xdr:row>33</xdr:row>
                    <xdr:rowOff>88900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20210130A</vt:lpstr>
      <vt:lpstr>'20210130A'!Print_Area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Tutti</dc:creator>
  <cp:lastModifiedBy>Microsoft Office User</cp:lastModifiedBy>
  <dcterms:created xsi:type="dcterms:W3CDTF">2021-01-30T13:12:02Z</dcterms:created>
  <dcterms:modified xsi:type="dcterms:W3CDTF">2021-01-31T00:49:27Z</dcterms:modified>
</cp:coreProperties>
</file>